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630" activeTab="0"/>
  </bookViews>
  <sheets>
    <sheet name="aktywa" sheetId="1" r:id="rId1"/>
    <sheet name="zmiana.aktywów" sheetId="2" r:id="rId2"/>
    <sheet name="Koszty" sheetId="3" r:id="rId3"/>
    <sheet name="Jednostki" sheetId="4" r:id="rId4"/>
    <sheet name="zestawienie.lokat" sheetId="5" r:id="rId5"/>
    <sheet name="dodatkowa" sheetId="6" r:id="rId6"/>
  </sheets>
  <definedNames>
    <definedName name="_xlnm.Print_Area" localSheetId="0">'aktywa'!$A$1:$D$21</definedName>
    <definedName name="_xlnm.Print_Area" localSheetId="5">'dodatkowa'!$A$1:$D$14</definedName>
    <definedName name="_xlnm.Print_Area" localSheetId="3">'Jednostki'!$A$1:$D$17</definedName>
    <definedName name="_xlnm.Print_Area" localSheetId="2">'Koszty'!$A$1:$D$16</definedName>
    <definedName name="_xlnm.Print_Area" localSheetId="4">'zestawienie.lokat'!$A$1:$E$60</definedName>
    <definedName name="_xlnm.Print_Area" localSheetId="1">'zmiana.aktywów'!$A$1:$D$43</definedName>
  </definedNames>
  <calcPr calcMode="autoNoTable" fullCalcOnLoad="1"/>
</workbook>
</file>

<file path=xl/sharedStrings.xml><?xml version="1.0" encoding="utf-8"?>
<sst xmlns="http://schemas.openxmlformats.org/spreadsheetml/2006/main" count="281" uniqueCount="185">
  <si>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</si>
  <si>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</si>
  <si>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</si>
  <si>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</si>
  <si>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</si>
  <si>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</si>
  <si>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</si>
  <si>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</si>
  <si>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</si>
  <si>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</si>
  <si>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</si>
  <si>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</si>
  <si>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</si>
  <si>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Pozostałe należności</t>
  </si>
  <si>
    <t>Pozostałe aktywa</t>
  </si>
  <si>
    <t>Zobowiązania</t>
  </si>
  <si>
    <t>Z tytułu nabytych składników portfela inwestycyjnego</t>
  </si>
  <si>
    <t>Pozostałe zobowiązania</t>
  </si>
  <si>
    <t>Aktywa netto (I-II)</t>
  </si>
  <si>
    <t>(w zł)</t>
  </si>
  <si>
    <t>Okres poprzedni</t>
  </si>
  <si>
    <t>Okres bieżący</t>
  </si>
  <si>
    <t>Nazwa zakładu ubezpieczeń: POLISA-ŻYCIE S.A.</t>
  </si>
  <si>
    <t>I. Aktywa Netto Funduszu</t>
  </si>
  <si>
    <t>II. Zmiany Aktywów Netto Funduszu</t>
  </si>
  <si>
    <t>A.</t>
  </si>
  <si>
    <t>B.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</si>
  <si>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</si>
  <si>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</si>
  <si>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</si>
  <si>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</si>
  <si>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</si>
  <si>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</si>
  <si>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</si>
  <si>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</si>
  <si>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</si>
  <si>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</si>
  <si>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</si>
  <si>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</si>
  <si>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</si>
  <si>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prowizji od składek</t>
  </si>
  <si>
    <t>Tytułem pozostałych prowizji</t>
  </si>
  <si>
    <t>Tytułem opłat za zarządzanie funduszem oraz innych opłat tytułem administrowania funduszem</t>
  </si>
  <si>
    <t>Tytułem udzielonych gwarancji</t>
  </si>
  <si>
    <t>Pozostałe zmniejszenia</t>
  </si>
  <si>
    <t>9.</t>
  </si>
  <si>
    <t>C.</t>
  </si>
  <si>
    <t>10.</t>
  </si>
  <si>
    <t>11.</t>
  </si>
  <si>
    <t>12.</t>
  </si>
  <si>
    <t>13.</t>
  </si>
  <si>
    <t>14.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</si>
  <si>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</si>
  <si>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</si>
  <si>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</si>
  <si>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zmiennej stopie dochodu</t>
  </si>
  <si>
    <t>z akcji</t>
  </si>
  <si>
    <t>z udziałów</t>
  </si>
  <si>
    <t>z jednostek uczestnictwa lub cetyfikatóww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</si>
  <si>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</si>
  <si>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</si>
  <si>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</si>
  <si>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</si>
  <si>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lokat dokonanych za zezwoleniem organu nadzoru, zgodnie z art.. 154 ust. 9 ustawy o działalności ubezpieczeniowej</t>
  </si>
  <si>
    <t>D.</t>
  </si>
  <si>
    <t>Aktywa netto funduszu na koniec okresu sprawozdawczego</t>
  </si>
  <si>
    <t>E.</t>
  </si>
  <si>
    <t>F.</t>
  </si>
  <si>
    <t>Przychody netto z działalności inwestycyjnej
(po potrąceniu kosztów)</t>
  </si>
  <si>
    <t>Koszty prowadzenia i obsługi rachunków bankowych</t>
  </si>
  <si>
    <t>Koszty nabycia jednostek rozrachunkowych</t>
  </si>
  <si>
    <t>Koszty przechowywania aktwów funduszu</t>
  </si>
  <si>
    <t>Koszty transakcyjne</t>
  </si>
  <si>
    <t>Koszty zarządzania i administrowania funduszem</t>
  </si>
  <si>
    <t>Pozostałe koszty</t>
  </si>
  <si>
    <t>Razem koszty funduszu (suma pozycji 1-6)</t>
  </si>
  <si>
    <t>III. Koszty Funduszu</t>
  </si>
  <si>
    <t>IV. Liczba i wartość jednostek rozrachunkowych</t>
  </si>
  <si>
    <t>Pozycja</t>
  </si>
  <si>
    <t>Liczba jednostek rozrachunkowych</t>
  </si>
  <si>
    <t>liczba jednostek rozrachunkowych na koniec okresu sprawozdawczego</t>
  </si>
  <si>
    <t>liczba jednostek rozrachunkowych na początek okresu sprawozdawczego</t>
  </si>
  <si>
    <t>Wartość jednostki rozrachunkowej (w zł)</t>
  </si>
  <si>
    <t>wartość jednostki rozrachunkowej na początek okresu sprawozdawczego</t>
  </si>
  <si>
    <t>wartość jednostki rozrachunkowej na koniec okresu sprawozdawczego</t>
  </si>
  <si>
    <t>minimalna wartość jednostki rozrachunkowej w okresie sprawozdawczym</t>
  </si>
  <si>
    <t>maksymalna wartość jednostki rozrachunkowej w okresie sprawozdawczym</t>
  </si>
  <si>
    <t>1.1</t>
  </si>
  <si>
    <t>1.2</t>
  </si>
  <si>
    <t>2.1</t>
  </si>
  <si>
    <t>2.2</t>
  </si>
  <si>
    <t>2.3</t>
  </si>
  <si>
    <t>2.4</t>
  </si>
  <si>
    <t>V. Zastawienie lokat Funduszu</t>
  </si>
  <si>
    <t>1.3</t>
  </si>
  <si>
    <t>3.1</t>
  </si>
  <si>
    <t>3.2</t>
  </si>
  <si>
    <t>3.1.1</t>
  </si>
  <si>
    <t>3.1.2</t>
  </si>
  <si>
    <t>4.1</t>
  </si>
  <si>
    <t>4.2</t>
  </si>
  <si>
    <t>5.1</t>
  </si>
  <si>
    <t>5.2</t>
  </si>
  <si>
    <t>5.1.1</t>
  </si>
  <si>
    <t>5.1.2</t>
  </si>
  <si>
    <t>6.1</t>
  </si>
  <si>
    <t>6.1.1</t>
  </si>
  <si>
    <t>6.1.2</t>
  </si>
  <si>
    <t>6.2</t>
  </si>
  <si>
    <t>8.1</t>
  </si>
  <si>
    <t>8.2</t>
  </si>
  <si>
    <t>8.2.1</t>
  </si>
  <si>
    <t>8.2.2</t>
  </si>
  <si>
    <t>9.1</t>
  </si>
  <si>
    <t>9.2</t>
  </si>
  <si>
    <t>9.3</t>
  </si>
  <si>
    <t>9.4</t>
  </si>
  <si>
    <t>9.5</t>
  </si>
  <si>
    <t>9.6</t>
  </si>
  <si>
    <t>11.1</t>
  </si>
  <si>
    <t>11.2</t>
  </si>
  <si>
    <t>11.3</t>
  </si>
  <si>
    <t>11.4</t>
  </si>
  <si>
    <t>15.</t>
  </si>
  <si>
    <t>15.1</t>
  </si>
  <si>
    <t>15.2</t>
  </si>
  <si>
    <t>15.3</t>
  </si>
  <si>
    <t>15.4</t>
  </si>
  <si>
    <t>Udział w aktywach funduszu (w %)</t>
  </si>
  <si>
    <t>Wartość bilansowa (w zł)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</si>
  <si>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</si>
  <si>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</si>
  <si>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</si>
  <si>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</si>
  <si>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</si>
  <si>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</si>
  <si>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</si>
  <si>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</si>
  <si>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</si>
  <si>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</si>
  <si>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zmiennej stopie dochodu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</si>
  <si>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</si>
  <si>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</si>
  <si>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</si>
  <si>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</si>
  <si>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</si>
  <si>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</si>
  <si>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inwestycyjnych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</si>
  <si>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</si>
  <si>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</si>
  <si>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</si>
  <si>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</si>
  <si>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</si>
  <si>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</si>
  <si>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</si>
  <si>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</si>
  <si>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</si>
  <si>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</si>
  <si>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</si>
  <si>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</si>
  <si>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</si>
  <si>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</si>
  <si>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</si>
  <si>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</si>
  <si>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 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</si>
  <si>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</si>
  <si>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</si>
  <si>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</si>
  <si>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</si>
  <si>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</si>
  <si>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z innych dłużnych papierów wartościowych o stałej stopie dochodu</t>
  </si>
  <si>
    <t>z depozytów bankowych</t>
  </si>
  <si>
    <t>Z tytułu zbycia składników portfela inwestycyjnego</t>
  </si>
  <si>
    <t>Zobowiązania wobec ubezpieczających lub uprawnionych z umów ubezpieczenia</t>
  </si>
  <si>
    <t>Tytułem wypłat pozostałych świadczeń ubezpieczeniowych</t>
  </si>
  <si>
    <t>VI. Informacja dodatkowa</t>
  </si>
  <si>
    <t>Wysokość składki przypisanej brutto funduszu</t>
  </si>
  <si>
    <t>Opłaty za ryzyko, potrącane ze składki przypisanej brutto, przed ich przekazaniem na fundusz</t>
  </si>
  <si>
    <t>Prowizje, potrącane ze składek, przed ich przekazaniem na fundusz</t>
  </si>
  <si>
    <t>Inne koszty, potrącane ze składek, przed ich przekazaniem na fundusz</t>
  </si>
  <si>
    <t>Wielkość składek netto po potrąceniu kosztów, wskazanych w pkt 1-4, zwiększająca wartość funduszu</t>
  </si>
  <si>
    <t>Nazwa ubezpieczeniowego funduszu kapitałowego: inwestujący w ARKA BZ WBK AKCJI FIO</t>
  </si>
  <si>
    <t>sporządzone na dzień 31.12.2009</t>
  </si>
  <si>
    <t>Roczne sprawozdanie ubezpieczeniowego funduszu kapitałowego</t>
  </si>
  <si>
    <t>Ilość (w szt.)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</si>
</sst>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183</v>
      </c>
    </row>
    <row r="2" ht="12.75">
      <c r="A2" s="1" t="s">
        <v>182</v>
      </c>
    </row>
    <row r="4" ht="12.75">
      <c r="A4" s="1" t="s">
        <v>22</v>
      </c>
    </row>
    <row r="5" ht="12.75">
      <c r="A5" s="1" t="s">
        <v>181</v>
      </c>
    </row>
    <row r="7" s="2" customFormat="1" ht="12.75">
      <c r="A7" s="2" t="s">
        <v>23</v>
      </c>
    </row>
    <row r="9" spans="1:4" ht="12.75">
      <c r="A9" s="28" t="s">
        <v>19</v>
      </c>
      <c r="B9" s="28"/>
      <c r="C9" s="3" t="s">
        <v>20</v>
      </c>
      <c r="D9" s="3" t="s">
        <v>21</v>
      </c>
    </row>
    <row r="10" spans="1:4" s="2" customFormat="1" ht="12.75">
      <c r="A10" s="11" t="s">
        <v>0</v>
      </c>
      <c r="B10" s="20" t="s">
        <v>9</v>
      </c>
      <c r="C10" s="13">
        <v>138915.01</v>
      </c>
      <c r="D10" s="13">
        <f>+D11+D12+D13+D16</f>
        <v>336575.92</v>
      </c>
    </row>
    <row r="11" spans="1:4" ht="12.75">
      <c r="A11" s="3" t="s">
        <v>1</v>
      </c>
      <c r="B11" s="19" t="s">
        <v>10</v>
      </c>
      <c r="C11" s="5">
        <v>138915.01</v>
      </c>
      <c r="D11" s="17">
        <f>'zestawienie.lokat'!D56</f>
        <v>336575.92</v>
      </c>
    </row>
    <row r="12" spans="1:4" ht="12.75">
      <c r="A12" s="3" t="s">
        <v>2</v>
      </c>
      <c r="B12" s="19" t="s">
        <v>11</v>
      </c>
      <c r="C12" s="5">
        <v>0</v>
      </c>
      <c r="D12" s="17">
        <v>0</v>
      </c>
    </row>
    <row r="13" spans="1:4" ht="12.75">
      <c r="A13" s="3" t="s">
        <v>3</v>
      </c>
      <c r="B13" s="19" t="s">
        <v>12</v>
      </c>
      <c r="C13" s="5">
        <v>0</v>
      </c>
      <c r="D13" s="17">
        <f>+D14+D15</f>
        <v>0</v>
      </c>
    </row>
    <row r="14" spans="1:4" ht="12.75">
      <c r="A14" s="3" t="s">
        <v>4</v>
      </c>
      <c r="B14" s="19" t="s">
        <v>172</v>
      </c>
      <c r="C14" s="5">
        <v>0</v>
      </c>
      <c r="D14" s="17">
        <v>0</v>
      </c>
    </row>
    <row r="15" spans="1:4" ht="12.75">
      <c r="A15" s="3" t="s">
        <v>5</v>
      </c>
      <c r="B15" s="19" t="s">
        <v>13</v>
      </c>
      <c r="C15" s="5">
        <v>0</v>
      </c>
      <c r="D15" s="17">
        <v>0</v>
      </c>
    </row>
    <row r="16" spans="1:4" ht="12.75">
      <c r="A16" s="3" t="s">
        <v>6</v>
      </c>
      <c r="B16" s="19" t="s">
        <v>14</v>
      </c>
      <c r="C16" s="5">
        <v>0</v>
      </c>
      <c r="D16" s="17">
        <v>0</v>
      </c>
    </row>
    <row r="17" spans="1:4" s="2" customFormat="1" ht="12.75">
      <c r="A17" s="11" t="s">
        <v>7</v>
      </c>
      <c r="B17" s="20" t="s">
        <v>15</v>
      </c>
      <c r="C17" s="13">
        <v>0</v>
      </c>
      <c r="D17" s="13">
        <f>+D18+D19+D20</f>
        <v>0</v>
      </c>
    </row>
    <row r="18" spans="1:4" ht="12.75">
      <c r="A18" s="3" t="s">
        <v>1</v>
      </c>
      <c r="B18" s="19" t="s">
        <v>16</v>
      </c>
      <c r="C18" s="5">
        <v>0</v>
      </c>
      <c r="D18" s="17">
        <v>0</v>
      </c>
    </row>
    <row r="19" spans="1:4" ht="25.5">
      <c r="A19" s="3" t="s">
        <v>2</v>
      </c>
      <c r="B19" s="4" t="s">
        <v>173</v>
      </c>
      <c r="C19" s="5">
        <v>0</v>
      </c>
      <c r="D19" s="17">
        <v>0</v>
      </c>
    </row>
    <row r="20" spans="1:4" ht="12.75">
      <c r="A20" s="3" t="s">
        <v>3</v>
      </c>
      <c r="B20" s="19" t="s">
        <v>17</v>
      </c>
      <c r="C20" s="5">
        <v>0</v>
      </c>
      <c r="D20" s="17">
        <v>0</v>
      </c>
    </row>
    <row r="21" spans="1:4" s="2" customFormat="1" ht="12.75">
      <c r="A21" s="11" t="s">
        <v>8</v>
      </c>
      <c r="B21" s="20" t="s">
        <v>18</v>
      </c>
      <c r="C21" s="13">
        <v>138915.01</v>
      </c>
      <c r="D21" s="13">
        <f>+D10-D17</f>
        <v>336575.92</v>
      </c>
    </row>
  </sheetData>
  <sheetProtection password="C6EE" sheet="1" objects="1" scenarios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5" width="10.125" style="1" bestFit="1" customWidth="1"/>
    <col min="6" max="16384" width="9.125" style="1" customWidth="1"/>
  </cols>
  <sheetData>
    <row r="1" ht="12.75">
      <c r="A1" s="1" t="s">
        <v>183</v>
      </c>
    </row>
    <row r="2" ht="12.75">
      <c r="A2" s="1" t="s">
        <v>182</v>
      </c>
    </row>
    <row r="4" ht="12.75">
      <c r="A4" s="1" t="s">
        <v>22</v>
      </c>
    </row>
    <row r="5" ht="12.75">
      <c r="A5" s="1" t="s">
        <v>181</v>
      </c>
    </row>
    <row r="7" s="2" customFormat="1" ht="12.75">
      <c r="A7" s="2" t="s">
        <v>24</v>
      </c>
    </row>
    <row r="9" spans="1:4" ht="12.75">
      <c r="A9" s="28" t="s">
        <v>19</v>
      </c>
      <c r="B9" s="28"/>
      <c r="C9" s="3" t="s">
        <v>20</v>
      </c>
      <c r="D9" s="3" t="s">
        <v>21</v>
      </c>
    </row>
    <row r="10" spans="1:4" ht="12.75">
      <c r="A10" s="11" t="s">
        <v>25</v>
      </c>
      <c r="B10" s="20" t="s">
        <v>27</v>
      </c>
      <c r="C10" s="13">
        <v>238785.05</v>
      </c>
      <c r="D10" s="13">
        <v>138915.01</v>
      </c>
    </row>
    <row r="11" spans="1:5" ht="12.75">
      <c r="A11" s="11" t="s">
        <v>26</v>
      </c>
      <c r="B11" s="20" t="s">
        <v>28</v>
      </c>
      <c r="C11" s="13">
        <v>56443.55</v>
      </c>
      <c r="D11" s="13">
        <f>+D12-D16</f>
        <v>89727.51000000001</v>
      </c>
      <c r="E11" s="27"/>
    </row>
    <row r="12" spans="1:4" s="2" customFormat="1" ht="12.75">
      <c r="A12" s="11" t="s">
        <v>0</v>
      </c>
      <c r="B12" s="20" t="s">
        <v>29</v>
      </c>
      <c r="C12" s="13">
        <v>108931.3</v>
      </c>
      <c r="D12" s="13">
        <f>+D13+D14+D15</f>
        <v>122220.22</v>
      </c>
    </row>
    <row r="13" spans="1:4" ht="12.75">
      <c r="A13" s="3" t="s">
        <v>1</v>
      </c>
      <c r="B13" s="19" t="s">
        <v>30</v>
      </c>
      <c r="C13" s="5">
        <v>106190.12</v>
      </c>
      <c r="D13" s="5">
        <f>dodatkowa!D14</f>
        <v>109941.46</v>
      </c>
    </row>
    <row r="14" spans="1:4" ht="12.75">
      <c r="A14" s="3" t="s">
        <v>2</v>
      </c>
      <c r="B14" s="19" t="s">
        <v>43</v>
      </c>
      <c r="C14" s="5">
        <v>0</v>
      </c>
      <c r="D14" s="5">
        <v>0</v>
      </c>
    </row>
    <row r="15" spans="1:4" ht="12.75">
      <c r="A15" s="3" t="s">
        <v>3</v>
      </c>
      <c r="B15" s="19" t="s">
        <v>31</v>
      </c>
      <c r="C15" s="5">
        <v>2741.18</v>
      </c>
      <c r="D15" s="5">
        <v>12278.76</v>
      </c>
    </row>
    <row r="16" spans="1:4" s="2" customFormat="1" ht="12.75">
      <c r="A16" s="11" t="s">
        <v>7</v>
      </c>
      <c r="B16" s="20" t="s">
        <v>32</v>
      </c>
      <c r="C16" s="13">
        <v>52487.75</v>
      </c>
      <c r="D16" s="13">
        <f>SUM(D17:D25)</f>
        <v>32492.71</v>
      </c>
    </row>
    <row r="17" spans="1:4" ht="12.75">
      <c r="A17" s="3" t="s">
        <v>1</v>
      </c>
      <c r="B17" s="4" t="s">
        <v>33</v>
      </c>
      <c r="C17" s="5">
        <v>6532.59</v>
      </c>
      <c r="D17" s="5">
        <v>25850.71</v>
      </c>
    </row>
    <row r="18" spans="1:4" ht="12.75">
      <c r="A18" s="3" t="s">
        <v>2</v>
      </c>
      <c r="B18" s="4" t="s">
        <v>174</v>
      </c>
      <c r="C18" s="5">
        <v>0</v>
      </c>
      <c r="D18" s="5">
        <v>0</v>
      </c>
    </row>
    <row r="19" spans="1:4" ht="25.5">
      <c r="A19" s="3" t="s">
        <v>3</v>
      </c>
      <c r="B19" s="4" t="s">
        <v>34</v>
      </c>
      <c r="C19" s="5">
        <v>0</v>
      </c>
      <c r="D19" s="5">
        <v>0</v>
      </c>
    </row>
    <row r="20" spans="1:4" ht="12.75">
      <c r="A20" s="3" t="s">
        <v>6</v>
      </c>
      <c r="B20" s="4" t="s">
        <v>35</v>
      </c>
      <c r="C20" s="5">
        <v>0</v>
      </c>
      <c r="D20" s="5">
        <v>0</v>
      </c>
    </row>
    <row r="21" spans="1:4" ht="12.75">
      <c r="A21" s="3" t="s">
        <v>36</v>
      </c>
      <c r="B21" s="4" t="s">
        <v>40</v>
      </c>
      <c r="C21" s="5">
        <v>0</v>
      </c>
      <c r="D21" s="5">
        <v>0</v>
      </c>
    </row>
    <row r="22" spans="1:4" ht="12.75">
      <c r="A22" s="3" t="s">
        <v>37</v>
      </c>
      <c r="B22" s="4" t="s">
        <v>41</v>
      </c>
      <c r="C22" s="5">
        <v>0</v>
      </c>
      <c r="D22" s="5">
        <v>0</v>
      </c>
    </row>
    <row r="23" spans="1:4" ht="25.5">
      <c r="A23" s="3" t="s">
        <v>38</v>
      </c>
      <c r="B23" s="4" t="s">
        <v>42</v>
      </c>
      <c r="C23" s="5">
        <v>3511.1</v>
      </c>
      <c r="D23" s="5">
        <f>3550.06+2.4</f>
        <v>3552.46</v>
      </c>
    </row>
    <row r="24" spans="1:4" ht="12.75">
      <c r="A24" s="3" t="s">
        <v>39</v>
      </c>
      <c r="B24" s="4" t="s">
        <v>43</v>
      </c>
      <c r="C24" s="5">
        <v>0</v>
      </c>
      <c r="D24" s="5">
        <v>0</v>
      </c>
    </row>
    <row r="25" spans="1:4" ht="12.75">
      <c r="A25" s="3" t="s">
        <v>45</v>
      </c>
      <c r="B25" s="4" t="s">
        <v>44</v>
      </c>
      <c r="C25" s="5">
        <v>42444.06</v>
      </c>
      <c r="D25" s="5">
        <v>3089.54</v>
      </c>
    </row>
    <row r="26" spans="1:4" s="2" customFormat="1" ht="25.5">
      <c r="A26" s="11" t="s">
        <v>46</v>
      </c>
      <c r="B26" s="12" t="s">
        <v>68</v>
      </c>
      <c r="C26" s="13">
        <v>-156313.59</v>
      </c>
      <c r="D26" s="13">
        <f>SUM(D27:D40)</f>
        <v>107933.4</v>
      </c>
    </row>
    <row r="27" spans="1:4" ht="39.75" customHeight="1">
      <c r="A27" s="3" t="s">
        <v>1</v>
      </c>
      <c r="B27" s="4" t="s">
        <v>52</v>
      </c>
      <c r="C27" s="5">
        <v>0</v>
      </c>
      <c r="D27" s="5">
        <v>0</v>
      </c>
    </row>
    <row r="28" spans="1:4" ht="38.25">
      <c r="A28" s="3" t="s">
        <v>2</v>
      </c>
      <c r="B28" s="4" t="s">
        <v>53</v>
      </c>
      <c r="C28" s="5">
        <v>0</v>
      </c>
      <c r="D28" s="5">
        <v>0</v>
      </c>
    </row>
    <row r="29" spans="1:4" ht="12.75">
      <c r="A29" s="3" t="s">
        <v>3</v>
      </c>
      <c r="B29" s="19" t="s">
        <v>54</v>
      </c>
      <c r="C29" s="5">
        <v>0</v>
      </c>
      <c r="D29" s="5">
        <v>0</v>
      </c>
    </row>
    <row r="30" spans="1:4" ht="25.5">
      <c r="A30" s="3" t="s">
        <v>6</v>
      </c>
      <c r="B30" s="4" t="s">
        <v>170</v>
      </c>
      <c r="C30" s="5">
        <v>0</v>
      </c>
      <c r="D30" s="5">
        <v>0</v>
      </c>
    </row>
    <row r="31" spans="1:4" ht="25.5">
      <c r="A31" s="3" t="s">
        <v>36</v>
      </c>
      <c r="B31" s="4" t="s">
        <v>55</v>
      </c>
      <c r="C31" s="5">
        <v>0</v>
      </c>
      <c r="D31" s="5">
        <v>0</v>
      </c>
    </row>
    <row r="32" spans="1:4" ht="12.75">
      <c r="A32" s="3" t="s">
        <v>37</v>
      </c>
      <c r="B32" s="19" t="s">
        <v>56</v>
      </c>
      <c r="C32" s="5">
        <v>0</v>
      </c>
      <c r="D32" s="5">
        <v>0</v>
      </c>
    </row>
    <row r="33" spans="1:4" ht="12.75">
      <c r="A33" s="3" t="s">
        <v>38</v>
      </c>
      <c r="B33" s="4" t="s">
        <v>57</v>
      </c>
      <c r="C33" s="5">
        <v>0</v>
      </c>
      <c r="D33" s="5">
        <v>0</v>
      </c>
    </row>
    <row r="34" spans="1:4" ht="25.5">
      <c r="A34" s="3" t="s">
        <v>39</v>
      </c>
      <c r="B34" s="4" t="s">
        <v>58</v>
      </c>
      <c r="C34" s="5">
        <v>-156313.59</v>
      </c>
      <c r="D34" s="5">
        <v>107933.4</v>
      </c>
    </row>
    <row r="35" spans="1:4" ht="38.25">
      <c r="A35" s="3" t="s">
        <v>45</v>
      </c>
      <c r="B35" s="4" t="s">
        <v>59</v>
      </c>
      <c r="C35" s="5">
        <v>0</v>
      </c>
      <c r="D35" s="5">
        <v>0</v>
      </c>
    </row>
    <row r="36" spans="1:4" ht="15" customHeight="1">
      <c r="A36" s="3" t="s">
        <v>47</v>
      </c>
      <c r="B36" s="4" t="s">
        <v>60</v>
      </c>
      <c r="C36" s="5">
        <v>0</v>
      </c>
      <c r="D36" s="5">
        <v>0</v>
      </c>
    </row>
    <row r="37" spans="1:4" ht="12.75">
      <c r="A37" s="3" t="s">
        <v>48</v>
      </c>
      <c r="B37" s="4" t="s">
        <v>61</v>
      </c>
      <c r="C37" s="5">
        <v>0</v>
      </c>
      <c r="D37" s="5">
        <v>0</v>
      </c>
    </row>
    <row r="38" spans="1:4" ht="12.75">
      <c r="A38" s="3" t="s">
        <v>49</v>
      </c>
      <c r="B38" s="4" t="s">
        <v>62</v>
      </c>
      <c r="C38" s="5">
        <v>0</v>
      </c>
      <c r="D38" s="5">
        <v>0</v>
      </c>
    </row>
    <row r="39" spans="1:4" ht="12.75">
      <c r="A39" s="3" t="s">
        <v>50</v>
      </c>
      <c r="B39" s="4" t="s">
        <v>171</v>
      </c>
      <c r="C39" s="5">
        <v>0</v>
      </c>
      <c r="D39" s="5">
        <v>0</v>
      </c>
    </row>
    <row r="40" spans="1:4" ht="25.5">
      <c r="A40" s="3" t="s">
        <v>51</v>
      </c>
      <c r="B40" s="4" t="s">
        <v>63</v>
      </c>
      <c r="C40" s="5">
        <v>0</v>
      </c>
      <c r="D40" s="5">
        <v>0</v>
      </c>
    </row>
    <row r="41" spans="1:4" s="2" customFormat="1" ht="12.75">
      <c r="A41" s="11" t="s">
        <v>64</v>
      </c>
      <c r="B41" s="20" t="s">
        <v>31</v>
      </c>
      <c r="C41" s="13">
        <v>0</v>
      </c>
      <c r="D41" s="13">
        <v>0</v>
      </c>
    </row>
    <row r="42" spans="1:4" s="2" customFormat="1" ht="12.75">
      <c r="A42" s="11" t="s">
        <v>66</v>
      </c>
      <c r="B42" s="20" t="s">
        <v>44</v>
      </c>
      <c r="C42" s="13">
        <v>0</v>
      </c>
      <c r="D42" s="13">
        <v>0</v>
      </c>
    </row>
    <row r="43" spans="1:4" s="2" customFormat="1" ht="12.75">
      <c r="A43" s="11" t="s">
        <v>67</v>
      </c>
      <c r="B43" s="20" t="s">
        <v>65</v>
      </c>
      <c r="C43" s="13">
        <v>138915.01</v>
      </c>
      <c r="D43" s="13">
        <f>+D10+D11+D26+D41-D42</f>
        <v>336575.92000000004</v>
      </c>
    </row>
    <row r="44" ht="12.75">
      <c r="D44" s="27"/>
    </row>
    <row r="45" ht="12.75">
      <c r="D45" s="27"/>
    </row>
  </sheetData>
  <sheetProtection password="C6EE" sheet="1" objects="1" scenarios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183</v>
      </c>
    </row>
    <row r="2" ht="12.75">
      <c r="A2" s="1" t="s">
        <v>182</v>
      </c>
    </row>
    <row r="4" ht="12.75">
      <c r="A4" s="1" t="s">
        <v>22</v>
      </c>
    </row>
    <row r="5" ht="12.75">
      <c r="A5" s="1" t="s">
        <v>181</v>
      </c>
    </row>
    <row r="7" s="2" customFormat="1" ht="12.75">
      <c r="A7" s="2" t="s">
        <v>76</v>
      </c>
    </row>
    <row r="9" spans="1:4" ht="12.75">
      <c r="A9" s="28" t="s">
        <v>19</v>
      </c>
      <c r="B9" s="28"/>
      <c r="C9" s="3" t="s">
        <v>20</v>
      </c>
      <c r="D9" s="3" t="s">
        <v>21</v>
      </c>
    </row>
    <row r="10" spans="1:4" ht="12.75">
      <c r="A10" s="3" t="s">
        <v>1</v>
      </c>
      <c r="B10" s="4" t="s">
        <v>69</v>
      </c>
      <c r="C10" s="5">
        <v>0</v>
      </c>
      <c r="D10" s="5">
        <v>0</v>
      </c>
    </row>
    <row r="11" spans="1:4" ht="12.75">
      <c r="A11" s="3" t="s">
        <v>2</v>
      </c>
      <c r="B11" s="4" t="s">
        <v>70</v>
      </c>
      <c r="C11" s="5">
        <v>0</v>
      </c>
      <c r="D11" s="5">
        <v>0</v>
      </c>
    </row>
    <row r="12" spans="1:4" ht="12.75">
      <c r="A12" s="3" t="s">
        <v>3</v>
      </c>
      <c r="B12" s="4" t="s">
        <v>71</v>
      </c>
      <c r="C12" s="5">
        <v>0</v>
      </c>
      <c r="D12" s="5">
        <v>0</v>
      </c>
    </row>
    <row r="13" spans="1:4" ht="12.75">
      <c r="A13" s="3" t="s">
        <v>6</v>
      </c>
      <c r="B13" s="4" t="s">
        <v>72</v>
      </c>
      <c r="C13" s="5">
        <v>0</v>
      </c>
      <c r="D13" s="5">
        <v>0</v>
      </c>
    </row>
    <row r="14" spans="1:4" ht="12.75">
      <c r="A14" s="3" t="s">
        <v>36</v>
      </c>
      <c r="B14" s="4" t="s">
        <v>73</v>
      </c>
      <c r="C14" s="5">
        <v>3511.1</v>
      </c>
      <c r="D14" s="5">
        <f>'zmiana.aktywów'!D23</f>
        <v>3552.46</v>
      </c>
    </row>
    <row r="15" spans="1:4" ht="12.75">
      <c r="A15" s="3" t="s">
        <v>37</v>
      </c>
      <c r="B15" s="4" t="s">
        <v>74</v>
      </c>
      <c r="C15" s="5">
        <v>0</v>
      </c>
      <c r="D15" s="5">
        <v>0</v>
      </c>
    </row>
    <row r="16" spans="1:4" s="9" customFormat="1" ht="12.75">
      <c r="A16" s="6" t="s">
        <v>38</v>
      </c>
      <c r="B16" s="7" t="s">
        <v>75</v>
      </c>
      <c r="C16" s="8">
        <v>3511.1</v>
      </c>
      <c r="D16" s="8">
        <f>SUM(D10:D15)</f>
        <v>3552.46</v>
      </c>
    </row>
  </sheetData>
  <sheetProtection password="C6EE" sheet="1" objects="1" scenarios="1"/>
  <mergeCells count="1">
    <mergeCell ref="A9:B9"/>
  </mergeCells>
  <printOptions/>
  <pageMargins left="0.75" right="0.5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183</v>
      </c>
    </row>
    <row r="2" ht="12.75">
      <c r="A2" s="1" t="s">
        <v>182</v>
      </c>
    </row>
    <row r="4" ht="12.75">
      <c r="A4" s="1" t="s">
        <v>22</v>
      </c>
    </row>
    <row r="5" ht="12.75">
      <c r="A5" s="1" t="s">
        <v>181</v>
      </c>
    </row>
    <row r="7" s="2" customFormat="1" ht="12.75">
      <c r="A7" s="2" t="s">
        <v>77</v>
      </c>
    </row>
    <row r="9" spans="1:4" ht="12.75">
      <c r="A9" s="28" t="s">
        <v>78</v>
      </c>
      <c r="B9" s="28"/>
      <c r="C9" s="3" t="s">
        <v>20</v>
      </c>
      <c r="D9" s="3" t="s">
        <v>21</v>
      </c>
    </row>
    <row r="10" spans="1:4" s="2" customFormat="1" ht="12.75">
      <c r="A10" s="11" t="s">
        <v>1</v>
      </c>
      <c r="B10" s="29" t="s">
        <v>79</v>
      </c>
      <c r="C10" s="30"/>
      <c r="D10" s="31"/>
    </row>
    <row r="11" spans="1:4" ht="25.5">
      <c r="A11" s="3" t="s">
        <v>87</v>
      </c>
      <c r="B11" s="23" t="s">
        <v>81</v>
      </c>
      <c r="C11" s="24">
        <v>4661.949433814916</v>
      </c>
      <c r="D11" s="24">
        <v>6018.847920277297</v>
      </c>
    </row>
    <row r="12" spans="1:4" ht="25.5">
      <c r="A12" s="3" t="s">
        <v>88</v>
      </c>
      <c r="B12" s="23" t="s">
        <v>80</v>
      </c>
      <c r="C12" s="24">
        <v>6018.8483</v>
      </c>
      <c r="D12" s="24">
        <v>9396.312674483528</v>
      </c>
    </row>
    <row r="13" spans="1:4" s="2" customFormat="1" ht="12.75">
      <c r="A13" s="11" t="s">
        <v>2</v>
      </c>
      <c r="B13" s="32" t="s">
        <v>82</v>
      </c>
      <c r="C13" s="33"/>
      <c r="D13" s="34"/>
    </row>
    <row r="14" spans="1:4" ht="25.5">
      <c r="A14" s="3" t="s">
        <v>89</v>
      </c>
      <c r="B14" s="25" t="s">
        <v>83</v>
      </c>
      <c r="C14" s="26">
        <v>51.22</v>
      </c>
      <c r="D14" s="26">
        <f>C17</f>
        <v>23.08</v>
      </c>
    </row>
    <row r="15" spans="1:4" ht="25.5">
      <c r="A15" s="3" t="s">
        <v>90</v>
      </c>
      <c r="B15" s="4" t="s">
        <v>85</v>
      </c>
      <c r="C15" s="5">
        <v>20.82</v>
      </c>
      <c r="D15" s="22">
        <v>19.24</v>
      </c>
    </row>
    <row r="16" spans="1:4" ht="25.5">
      <c r="A16" s="3" t="s">
        <v>91</v>
      </c>
      <c r="B16" s="4" t="s">
        <v>86</v>
      </c>
      <c r="C16" s="5">
        <v>51.22</v>
      </c>
      <c r="D16" s="22">
        <v>36.12</v>
      </c>
    </row>
    <row r="17" spans="1:4" ht="25.5">
      <c r="A17" s="3" t="s">
        <v>92</v>
      </c>
      <c r="B17" s="4" t="s">
        <v>84</v>
      </c>
      <c r="C17" s="5">
        <v>23.08</v>
      </c>
      <c r="D17" s="22">
        <v>35.82</v>
      </c>
    </row>
  </sheetData>
  <sheetProtection password="C6EE" sheet="1" objects="1" scenarios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1.625" style="1" bestFit="1" customWidth="1"/>
    <col min="4" max="4" width="15.00390625" style="1" customWidth="1"/>
    <col min="5" max="5" width="14.25390625" style="1" customWidth="1"/>
    <col min="6" max="16384" width="9.125" style="1" customWidth="1"/>
  </cols>
  <sheetData>
    <row r="1" ht="12.75">
      <c r="A1" s="1" t="s">
        <v>183</v>
      </c>
    </row>
    <row r="2" ht="12.75">
      <c r="A2" s="1" t="s">
        <v>182</v>
      </c>
    </row>
    <row r="4" ht="12.75">
      <c r="A4" s="1" t="s">
        <v>22</v>
      </c>
    </row>
    <row r="5" ht="12.75">
      <c r="A5" s="1" t="s">
        <v>181</v>
      </c>
    </row>
    <row r="7" s="2" customFormat="1" ht="12.75">
      <c r="A7" s="2" t="s">
        <v>93</v>
      </c>
    </row>
    <row r="9" spans="1:5" ht="38.25">
      <c r="A9" s="35" t="s">
        <v>10</v>
      </c>
      <c r="B9" s="36"/>
      <c r="C9" s="10" t="s">
        <v>184</v>
      </c>
      <c r="D9" s="10" t="s">
        <v>129</v>
      </c>
      <c r="E9" s="10" t="s">
        <v>128</v>
      </c>
    </row>
    <row r="10" spans="1:5" ht="12.75">
      <c r="A10" s="28">
        <v>1</v>
      </c>
      <c r="B10" s="28"/>
      <c r="C10" s="3">
        <v>2</v>
      </c>
      <c r="D10" s="3">
        <v>3</v>
      </c>
      <c r="E10" s="3">
        <v>4</v>
      </c>
    </row>
    <row r="11" spans="1:5" s="2" customFormat="1" ht="40.5" customHeight="1">
      <c r="A11" s="11" t="s">
        <v>1</v>
      </c>
      <c r="B11" s="12" t="s">
        <v>134</v>
      </c>
      <c r="C11" s="12">
        <v>0</v>
      </c>
      <c r="D11" s="13">
        <f>+D12+D13+D14</f>
        <v>0</v>
      </c>
      <c r="E11" s="14">
        <f>D11/$D$56</f>
        <v>0</v>
      </c>
    </row>
    <row r="12" spans="1:5" s="18" customFormat="1" ht="12.75">
      <c r="A12" s="15" t="s">
        <v>87</v>
      </c>
      <c r="B12" s="16" t="s">
        <v>130</v>
      </c>
      <c r="C12" s="16">
        <v>0</v>
      </c>
      <c r="D12" s="17">
        <v>0</v>
      </c>
      <c r="E12" s="21">
        <f aca="true" t="shared" si="0" ref="E12:E60">D12/$D$56</f>
        <v>0</v>
      </c>
    </row>
    <row r="13" spans="1:5" s="18" customFormat="1" ht="12.75">
      <c r="A13" s="15" t="s">
        <v>88</v>
      </c>
      <c r="B13" s="16" t="s">
        <v>131</v>
      </c>
      <c r="C13" s="16">
        <v>0</v>
      </c>
      <c r="D13" s="17">
        <v>0</v>
      </c>
      <c r="E13" s="21">
        <f t="shared" si="0"/>
        <v>0</v>
      </c>
    </row>
    <row r="14" spans="1:5" s="18" customFormat="1" ht="12.75">
      <c r="A14" s="15" t="s">
        <v>94</v>
      </c>
      <c r="B14" s="16" t="s">
        <v>132</v>
      </c>
      <c r="C14" s="16">
        <v>0</v>
      </c>
      <c r="D14" s="17">
        <v>0</v>
      </c>
      <c r="E14" s="21">
        <f t="shared" si="0"/>
        <v>0</v>
      </c>
    </row>
    <row r="15" spans="1:5" s="2" customFormat="1" ht="28.5" customHeight="1">
      <c r="A15" s="11" t="s">
        <v>2</v>
      </c>
      <c r="B15" s="12" t="s">
        <v>133</v>
      </c>
      <c r="C15" s="12">
        <v>0</v>
      </c>
      <c r="D15" s="13">
        <v>0</v>
      </c>
      <c r="E15" s="14">
        <f t="shared" si="0"/>
        <v>0</v>
      </c>
    </row>
    <row r="16" spans="1:5" s="2" customFormat="1" ht="12.75">
      <c r="A16" s="11" t="s">
        <v>3</v>
      </c>
      <c r="B16" s="12" t="s">
        <v>135</v>
      </c>
      <c r="C16" s="12">
        <v>0</v>
      </c>
      <c r="D16" s="13">
        <f>+D17+D20</f>
        <v>0</v>
      </c>
      <c r="E16" s="14">
        <f t="shared" si="0"/>
        <v>0</v>
      </c>
    </row>
    <row r="17" spans="1:5" s="18" customFormat="1" ht="12.75">
      <c r="A17" s="15" t="s">
        <v>95</v>
      </c>
      <c r="B17" s="16" t="s">
        <v>136</v>
      </c>
      <c r="C17" s="16">
        <v>0</v>
      </c>
      <c r="D17" s="17">
        <f>+D18+D19</f>
        <v>0</v>
      </c>
      <c r="E17" s="21">
        <f t="shared" si="0"/>
        <v>0</v>
      </c>
    </row>
    <row r="18" spans="1:5" s="18" customFormat="1" ht="12.75">
      <c r="A18" s="15" t="s">
        <v>97</v>
      </c>
      <c r="B18" s="16" t="s">
        <v>137</v>
      </c>
      <c r="C18" s="16">
        <v>0</v>
      </c>
      <c r="D18" s="17">
        <v>0</v>
      </c>
      <c r="E18" s="21">
        <f t="shared" si="0"/>
        <v>0</v>
      </c>
    </row>
    <row r="19" spans="1:5" s="18" customFormat="1" ht="12.75">
      <c r="A19" s="15" t="s">
        <v>98</v>
      </c>
      <c r="B19" s="16" t="s">
        <v>138</v>
      </c>
      <c r="C19" s="16">
        <v>0</v>
      </c>
      <c r="D19" s="17">
        <v>0</v>
      </c>
      <c r="E19" s="21">
        <f t="shared" si="0"/>
        <v>0</v>
      </c>
    </row>
    <row r="20" spans="1:5" s="18" customFormat="1" ht="12.75">
      <c r="A20" s="15" t="s">
        <v>96</v>
      </c>
      <c r="B20" s="16" t="s">
        <v>139</v>
      </c>
      <c r="C20" s="16">
        <v>0</v>
      </c>
      <c r="D20" s="17">
        <v>0</v>
      </c>
      <c r="E20" s="21">
        <f t="shared" si="0"/>
        <v>0</v>
      </c>
    </row>
    <row r="21" spans="1:5" s="2" customFormat="1" ht="12.75">
      <c r="A21" s="11" t="s">
        <v>6</v>
      </c>
      <c r="B21" s="12" t="s">
        <v>141</v>
      </c>
      <c r="C21" s="12">
        <v>0</v>
      </c>
      <c r="D21" s="13">
        <f>+D22+D23</f>
        <v>0</v>
      </c>
      <c r="E21" s="14">
        <f t="shared" si="0"/>
        <v>0</v>
      </c>
    </row>
    <row r="22" spans="1:5" s="18" customFormat="1" ht="12.75">
      <c r="A22" s="15" t="s">
        <v>99</v>
      </c>
      <c r="B22" s="16" t="s">
        <v>137</v>
      </c>
      <c r="C22" s="16">
        <v>0</v>
      </c>
      <c r="D22" s="17">
        <v>0</v>
      </c>
      <c r="E22" s="21">
        <f t="shared" si="0"/>
        <v>0</v>
      </c>
    </row>
    <row r="23" spans="1:5" s="18" customFormat="1" ht="12.75">
      <c r="A23" s="15" t="s">
        <v>100</v>
      </c>
      <c r="B23" s="16" t="s">
        <v>138</v>
      </c>
      <c r="C23" s="16">
        <v>0</v>
      </c>
      <c r="D23" s="17">
        <v>0</v>
      </c>
      <c r="E23" s="21">
        <f t="shared" si="0"/>
        <v>0</v>
      </c>
    </row>
    <row r="24" spans="1:5" s="2" customFormat="1" ht="12.75">
      <c r="A24" s="11" t="s">
        <v>36</v>
      </c>
      <c r="B24" s="12" t="s">
        <v>140</v>
      </c>
      <c r="C24" s="12">
        <v>0</v>
      </c>
      <c r="D24" s="13">
        <f>+D25+D28</f>
        <v>0</v>
      </c>
      <c r="E24" s="14">
        <f t="shared" si="0"/>
        <v>0</v>
      </c>
    </row>
    <row r="25" spans="1:5" s="18" customFormat="1" ht="12.75">
      <c r="A25" s="15" t="s">
        <v>101</v>
      </c>
      <c r="B25" s="16" t="s">
        <v>136</v>
      </c>
      <c r="C25" s="16">
        <v>0</v>
      </c>
      <c r="D25" s="17">
        <f>+D26+D27</f>
        <v>0</v>
      </c>
      <c r="E25" s="21">
        <f t="shared" si="0"/>
        <v>0</v>
      </c>
    </row>
    <row r="26" spans="1:5" s="18" customFormat="1" ht="12.75">
      <c r="A26" s="15" t="s">
        <v>103</v>
      </c>
      <c r="B26" s="16" t="s">
        <v>137</v>
      </c>
      <c r="C26" s="16">
        <v>0</v>
      </c>
      <c r="D26" s="17">
        <v>0</v>
      </c>
      <c r="E26" s="21">
        <f t="shared" si="0"/>
        <v>0</v>
      </c>
    </row>
    <row r="27" spans="1:5" s="18" customFormat="1" ht="12.75">
      <c r="A27" s="15" t="s">
        <v>104</v>
      </c>
      <c r="B27" s="16" t="s">
        <v>138</v>
      </c>
      <c r="C27" s="16">
        <v>0</v>
      </c>
      <c r="D27" s="17">
        <v>0</v>
      </c>
      <c r="E27" s="21">
        <f t="shared" si="0"/>
        <v>0</v>
      </c>
    </row>
    <row r="28" spans="1:5" s="18" customFormat="1" ht="12.75">
      <c r="A28" s="15" t="s">
        <v>102</v>
      </c>
      <c r="B28" s="16" t="s">
        <v>139</v>
      </c>
      <c r="C28" s="16">
        <v>0</v>
      </c>
      <c r="D28" s="17">
        <v>0</v>
      </c>
      <c r="E28" s="21">
        <f t="shared" si="0"/>
        <v>0</v>
      </c>
    </row>
    <row r="29" spans="1:5" s="2" customFormat="1" ht="12.75">
      <c r="A29" s="11" t="s">
        <v>37</v>
      </c>
      <c r="B29" s="12" t="s">
        <v>142</v>
      </c>
      <c r="C29" s="12">
        <v>0</v>
      </c>
      <c r="D29" s="13">
        <f>+D30+D33</f>
        <v>0</v>
      </c>
      <c r="E29" s="14">
        <f t="shared" si="0"/>
        <v>0</v>
      </c>
    </row>
    <row r="30" spans="1:5" s="18" customFormat="1" ht="12.75">
      <c r="A30" s="15" t="s">
        <v>105</v>
      </c>
      <c r="B30" s="16" t="s">
        <v>136</v>
      </c>
      <c r="C30" s="16">
        <v>0</v>
      </c>
      <c r="D30" s="17">
        <f>+D31+D32</f>
        <v>0</v>
      </c>
      <c r="E30" s="21">
        <f t="shared" si="0"/>
        <v>0</v>
      </c>
    </row>
    <row r="31" spans="1:5" s="18" customFormat="1" ht="12.75">
      <c r="A31" s="15" t="s">
        <v>106</v>
      </c>
      <c r="B31" s="16" t="s">
        <v>137</v>
      </c>
      <c r="C31" s="16">
        <v>0</v>
      </c>
      <c r="D31" s="17">
        <v>0</v>
      </c>
      <c r="E31" s="21">
        <f t="shared" si="0"/>
        <v>0</v>
      </c>
    </row>
    <row r="32" spans="1:5" s="18" customFormat="1" ht="12.75">
      <c r="A32" s="15" t="s">
        <v>107</v>
      </c>
      <c r="B32" s="16" t="s">
        <v>138</v>
      </c>
      <c r="C32" s="16">
        <v>0</v>
      </c>
      <c r="D32" s="17">
        <v>0</v>
      </c>
      <c r="E32" s="21">
        <f t="shared" si="0"/>
        <v>0</v>
      </c>
    </row>
    <row r="33" spans="1:5" s="18" customFormat="1" ht="12.75">
      <c r="A33" s="15" t="s">
        <v>108</v>
      </c>
      <c r="B33" s="16" t="s">
        <v>139</v>
      </c>
      <c r="C33" s="16">
        <v>0</v>
      </c>
      <c r="D33" s="17">
        <v>0</v>
      </c>
      <c r="E33" s="21">
        <f t="shared" si="0"/>
        <v>0</v>
      </c>
    </row>
    <row r="34" spans="1:5" s="2" customFormat="1" ht="12.75">
      <c r="A34" s="11" t="s">
        <v>38</v>
      </c>
      <c r="B34" s="12" t="s">
        <v>143</v>
      </c>
      <c r="C34" s="12">
        <v>0</v>
      </c>
      <c r="D34" s="13">
        <v>0</v>
      </c>
      <c r="E34" s="14">
        <f t="shared" si="0"/>
        <v>0</v>
      </c>
    </row>
    <row r="35" spans="1:5" s="2" customFormat="1" ht="25.5">
      <c r="A35" s="11" t="s">
        <v>39</v>
      </c>
      <c r="B35" s="12" t="s">
        <v>144</v>
      </c>
      <c r="C35" s="16">
        <v>9396.312674483528</v>
      </c>
      <c r="D35" s="13">
        <f>+D36+D37</f>
        <v>336575.92</v>
      </c>
      <c r="E35" s="14">
        <f t="shared" si="0"/>
        <v>1</v>
      </c>
    </row>
    <row r="36" spans="1:5" s="18" customFormat="1" ht="12.75">
      <c r="A36" s="15" t="s">
        <v>109</v>
      </c>
      <c r="B36" s="16" t="s">
        <v>145</v>
      </c>
      <c r="C36" s="16">
        <f>Jednostki!D12</f>
        <v>9396.312674483528</v>
      </c>
      <c r="D36" s="17">
        <v>336575.92</v>
      </c>
      <c r="E36" s="21">
        <f t="shared" si="0"/>
        <v>1</v>
      </c>
    </row>
    <row r="37" spans="1:5" s="18" customFormat="1" ht="12.75">
      <c r="A37" s="15" t="s">
        <v>110</v>
      </c>
      <c r="B37" s="16" t="s">
        <v>146</v>
      </c>
      <c r="C37" s="16">
        <v>0</v>
      </c>
      <c r="D37" s="17">
        <f>+D38+D39</f>
        <v>0</v>
      </c>
      <c r="E37" s="21">
        <f t="shared" si="0"/>
        <v>0</v>
      </c>
    </row>
    <row r="38" spans="1:5" s="18" customFormat="1" ht="25.5">
      <c r="A38" s="15" t="s">
        <v>111</v>
      </c>
      <c r="B38" s="16" t="s">
        <v>147</v>
      </c>
      <c r="C38" s="16">
        <v>0</v>
      </c>
      <c r="D38" s="17">
        <v>0</v>
      </c>
      <c r="E38" s="21">
        <f t="shared" si="0"/>
        <v>0</v>
      </c>
    </row>
    <row r="39" spans="1:5" s="18" customFormat="1" ht="12.75">
      <c r="A39" s="15" t="s">
        <v>112</v>
      </c>
      <c r="B39" s="16" t="s">
        <v>148</v>
      </c>
      <c r="C39" s="16">
        <v>0</v>
      </c>
      <c r="D39" s="17">
        <v>0</v>
      </c>
      <c r="E39" s="21">
        <f t="shared" si="0"/>
        <v>0</v>
      </c>
    </row>
    <row r="40" spans="1:5" s="2" customFormat="1" ht="38.25">
      <c r="A40" s="11" t="s">
        <v>45</v>
      </c>
      <c r="B40" s="12" t="s">
        <v>149</v>
      </c>
      <c r="C40" s="12">
        <v>0</v>
      </c>
      <c r="D40" s="13">
        <f>+D41+D42+D43+D44+D45+D46</f>
        <v>0</v>
      </c>
      <c r="E40" s="14">
        <f t="shared" si="0"/>
        <v>0</v>
      </c>
    </row>
    <row r="41" spans="1:5" s="18" customFormat="1" ht="12.75">
      <c r="A41" s="15" t="s">
        <v>113</v>
      </c>
      <c r="B41" s="16" t="s">
        <v>150</v>
      </c>
      <c r="C41" s="16">
        <v>0</v>
      </c>
      <c r="D41" s="17">
        <v>0</v>
      </c>
      <c r="E41" s="21">
        <f t="shared" si="0"/>
        <v>0</v>
      </c>
    </row>
    <row r="42" spans="1:5" s="18" customFormat="1" ht="12.75">
      <c r="A42" s="15" t="s">
        <v>114</v>
      </c>
      <c r="B42" s="16" t="s">
        <v>151</v>
      </c>
      <c r="C42" s="16">
        <v>0</v>
      </c>
      <c r="D42" s="17">
        <v>0</v>
      </c>
      <c r="E42" s="21">
        <f t="shared" si="0"/>
        <v>0</v>
      </c>
    </row>
    <row r="43" spans="1:5" s="18" customFormat="1" ht="12.75">
      <c r="A43" s="15" t="s">
        <v>115</v>
      </c>
      <c r="B43" s="16" t="s">
        <v>152</v>
      </c>
      <c r="C43" s="16">
        <v>0</v>
      </c>
      <c r="D43" s="17">
        <v>0</v>
      </c>
      <c r="E43" s="21">
        <f t="shared" si="0"/>
        <v>0</v>
      </c>
    </row>
    <row r="44" spans="1:5" s="18" customFormat="1" ht="12.75">
      <c r="A44" s="15" t="s">
        <v>116</v>
      </c>
      <c r="B44" s="16" t="s">
        <v>153</v>
      </c>
      <c r="C44" s="16">
        <v>0</v>
      </c>
      <c r="D44" s="17">
        <v>0</v>
      </c>
      <c r="E44" s="21">
        <f t="shared" si="0"/>
        <v>0</v>
      </c>
    </row>
    <row r="45" spans="1:5" s="18" customFormat="1" ht="12.75">
      <c r="A45" s="15" t="s">
        <v>117</v>
      </c>
      <c r="B45" s="16" t="s">
        <v>154</v>
      </c>
      <c r="C45" s="16">
        <v>0</v>
      </c>
      <c r="D45" s="17">
        <v>0</v>
      </c>
      <c r="E45" s="21">
        <f t="shared" si="0"/>
        <v>0</v>
      </c>
    </row>
    <row r="46" spans="1:5" s="18" customFormat="1" ht="12.75">
      <c r="A46" s="15" t="s">
        <v>118</v>
      </c>
      <c r="B46" s="16" t="s">
        <v>155</v>
      </c>
      <c r="C46" s="16">
        <v>0</v>
      </c>
      <c r="D46" s="17">
        <v>0</v>
      </c>
      <c r="E46" s="21">
        <f t="shared" si="0"/>
        <v>0</v>
      </c>
    </row>
    <row r="47" spans="1:5" s="2" customFormat="1" ht="12.75">
      <c r="A47" s="11" t="s">
        <v>47</v>
      </c>
      <c r="B47" s="12" t="s">
        <v>156</v>
      </c>
      <c r="C47" s="12">
        <v>0</v>
      </c>
      <c r="D47" s="13">
        <v>0</v>
      </c>
      <c r="E47" s="14">
        <f t="shared" si="0"/>
        <v>0</v>
      </c>
    </row>
    <row r="48" spans="1:5" s="2" customFormat="1" ht="12.75">
      <c r="A48" s="11" t="s">
        <v>48</v>
      </c>
      <c r="B48" s="12" t="s">
        <v>157</v>
      </c>
      <c r="C48" s="12">
        <v>0</v>
      </c>
      <c r="D48" s="13">
        <f>+D49+D50+D51+D52</f>
        <v>0</v>
      </c>
      <c r="E48" s="14">
        <f t="shared" si="0"/>
        <v>0</v>
      </c>
    </row>
    <row r="49" spans="1:5" s="18" customFormat="1" ht="12.75">
      <c r="A49" s="15" t="s">
        <v>119</v>
      </c>
      <c r="B49" s="16" t="s">
        <v>158</v>
      </c>
      <c r="C49" s="16">
        <v>0</v>
      </c>
      <c r="D49" s="17">
        <v>0</v>
      </c>
      <c r="E49" s="21">
        <f t="shared" si="0"/>
        <v>0</v>
      </c>
    </row>
    <row r="50" spans="1:5" s="18" customFormat="1" ht="12.75">
      <c r="A50" s="15" t="s">
        <v>120</v>
      </c>
      <c r="B50" s="16" t="s">
        <v>159</v>
      </c>
      <c r="C50" s="16">
        <v>0</v>
      </c>
      <c r="D50" s="17">
        <v>0</v>
      </c>
      <c r="E50" s="21">
        <f t="shared" si="0"/>
        <v>0</v>
      </c>
    </row>
    <row r="51" spans="1:5" s="18" customFormat="1" ht="25.5">
      <c r="A51" s="15" t="s">
        <v>121</v>
      </c>
      <c r="B51" s="16" t="s">
        <v>160</v>
      </c>
      <c r="C51" s="16">
        <v>0</v>
      </c>
      <c r="D51" s="17">
        <v>0</v>
      </c>
      <c r="E51" s="21">
        <f t="shared" si="0"/>
        <v>0</v>
      </c>
    </row>
    <row r="52" spans="1:5" s="18" customFormat="1" ht="12.75">
      <c r="A52" s="15" t="s">
        <v>122</v>
      </c>
      <c r="B52" s="16" t="s">
        <v>161</v>
      </c>
      <c r="C52" s="16">
        <v>0</v>
      </c>
      <c r="D52" s="17">
        <v>0</v>
      </c>
      <c r="E52" s="21">
        <f t="shared" si="0"/>
        <v>0</v>
      </c>
    </row>
    <row r="53" spans="1:5" s="2" customFormat="1" ht="12.75">
      <c r="A53" s="11" t="s">
        <v>49</v>
      </c>
      <c r="B53" s="12" t="s">
        <v>162</v>
      </c>
      <c r="C53" s="12">
        <v>0</v>
      </c>
      <c r="D53" s="13">
        <v>0</v>
      </c>
      <c r="E53" s="14">
        <f t="shared" si="0"/>
        <v>0</v>
      </c>
    </row>
    <row r="54" spans="1:5" s="2" customFormat="1" ht="12.75">
      <c r="A54" s="11" t="s">
        <v>50</v>
      </c>
      <c r="B54" s="12" t="s">
        <v>163</v>
      </c>
      <c r="C54" s="12">
        <v>0</v>
      </c>
      <c r="D54" s="13">
        <v>0</v>
      </c>
      <c r="E54" s="14">
        <f t="shared" si="0"/>
        <v>0</v>
      </c>
    </row>
    <row r="55" spans="1:5" s="2" customFormat="1" ht="25.5">
      <c r="A55" s="11" t="s">
        <v>51</v>
      </c>
      <c r="B55" s="12" t="s">
        <v>164</v>
      </c>
      <c r="C55" s="12">
        <v>0</v>
      </c>
      <c r="D55" s="13">
        <v>0</v>
      </c>
      <c r="E55" s="14">
        <f t="shared" si="0"/>
        <v>0</v>
      </c>
    </row>
    <row r="56" spans="1:5" s="2" customFormat="1" ht="12.75">
      <c r="A56" s="11" t="s">
        <v>123</v>
      </c>
      <c r="B56" s="12" t="s">
        <v>165</v>
      </c>
      <c r="C56" s="16">
        <v>9396.312674483528</v>
      </c>
      <c r="D56" s="13">
        <f>+D11+D15+D16+D21+D24+D29+D34+D35+D40+D47+D48+D53+D54+D55</f>
        <v>336575.92</v>
      </c>
      <c r="E56" s="14">
        <f t="shared" si="0"/>
        <v>1</v>
      </c>
    </row>
    <row r="57" spans="1:5" s="18" customFormat="1" ht="12.75">
      <c r="A57" s="15" t="s">
        <v>124</v>
      </c>
      <c r="B57" s="16" t="s">
        <v>166</v>
      </c>
      <c r="C57" s="16">
        <v>9396.312674483528</v>
      </c>
      <c r="D57" s="17">
        <f>D56</f>
        <v>336575.92</v>
      </c>
      <c r="E57" s="21">
        <f t="shared" si="0"/>
        <v>1</v>
      </c>
    </row>
    <row r="58" spans="1:5" s="18" customFormat="1" ht="12.75" customHeight="1">
      <c r="A58" s="15" t="s">
        <v>125</v>
      </c>
      <c r="B58" s="16" t="s">
        <v>167</v>
      </c>
      <c r="C58" s="16">
        <v>0</v>
      </c>
      <c r="D58" s="17">
        <v>0</v>
      </c>
      <c r="E58" s="21">
        <f t="shared" si="0"/>
        <v>0</v>
      </c>
    </row>
    <row r="59" spans="1:5" s="18" customFormat="1" ht="25.5">
      <c r="A59" s="15" t="s">
        <v>126</v>
      </c>
      <c r="B59" s="16" t="s">
        <v>168</v>
      </c>
      <c r="C59" s="16">
        <v>0</v>
      </c>
      <c r="D59" s="17">
        <v>0</v>
      </c>
      <c r="E59" s="21">
        <f t="shared" si="0"/>
        <v>0</v>
      </c>
    </row>
    <row r="60" spans="1:5" s="18" customFormat="1" ht="12.75">
      <c r="A60" s="15" t="s">
        <v>127</v>
      </c>
      <c r="B60" s="16" t="s">
        <v>169</v>
      </c>
      <c r="C60" s="16">
        <v>0</v>
      </c>
      <c r="D60" s="17">
        <v>0</v>
      </c>
      <c r="E60" s="21">
        <f t="shared" si="0"/>
        <v>0</v>
      </c>
    </row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</sheetData>
  <sheetProtection password="C6EE" sheet="1" objects="1" scenarios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5" width="10.125" style="1" bestFit="1" customWidth="1"/>
    <col min="6" max="16384" width="9.125" style="1" customWidth="1"/>
  </cols>
  <sheetData>
    <row r="1" ht="12.75">
      <c r="A1" s="1" t="s">
        <v>183</v>
      </c>
    </row>
    <row r="2" ht="12.75">
      <c r="A2" s="1" t="s">
        <v>182</v>
      </c>
    </row>
    <row r="4" ht="12.75">
      <c r="A4" s="1" t="s">
        <v>22</v>
      </c>
    </row>
    <row r="5" ht="12.75">
      <c r="A5" s="1" t="s">
        <v>181</v>
      </c>
    </row>
    <row r="7" s="2" customFormat="1" ht="12.75">
      <c r="A7" s="2" t="s">
        <v>175</v>
      </c>
    </row>
    <row r="9" spans="1:4" ht="12.75">
      <c r="A9" s="28" t="s">
        <v>19</v>
      </c>
      <c r="B9" s="28"/>
      <c r="C9" s="3" t="s">
        <v>20</v>
      </c>
      <c r="D9" s="3" t="s">
        <v>21</v>
      </c>
    </row>
    <row r="10" spans="1:4" ht="12.75">
      <c r="A10" s="3" t="s">
        <v>1</v>
      </c>
      <c r="B10" s="4" t="s">
        <v>176</v>
      </c>
      <c r="C10" s="5">
        <v>108429.82</v>
      </c>
      <c r="D10" s="5">
        <v>112249.75</v>
      </c>
    </row>
    <row r="11" spans="1:4" ht="25.5">
      <c r="A11" s="3" t="s">
        <v>2</v>
      </c>
      <c r="B11" s="4" t="s">
        <v>177</v>
      </c>
      <c r="C11" s="5">
        <v>0</v>
      </c>
      <c r="D11" s="22">
        <v>0</v>
      </c>
    </row>
    <row r="12" spans="1:4" ht="25.5">
      <c r="A12" s="3" t="s">
        <v>3</v>
      </c>
      <c r="B12" s="4" t="s">
        <v>178</v>
      </c>
      <c r="C12" s="5">
        <v>2239.7</v>
      </c>
      <c r="D12" s="22">
        <v>2308.29</v>
      </c>
    </row>
    <row r="13" spans="1:4" ht="25.5">
      <c r="A13" s="3" t="s">
        <v>6</v>
      </c>
      <c r="B13" s="4" t="s">
        <v>179</v>
      </c>
      <c r="C13" s="5">
        <v>0</v>
      </c>
      <c r="D13" s="22">
        <v>0</v>
      </c>
    </row>
    <row r="14" spans="1:4" s="9" customFormat="1" ht="25.5">
      <c r="A14" s="6" t="s">
        <v>36</v>
      </c>
      <c r="B14" s="7" t="s">
        <v>180</v>
      </c>
      <c r="C14" s="8">
        <v>106190.12</v>
      </c>
      <c r="D14" s="8">
        <f>D10-D12</f>
        <v>109941.46</v>
      </c>
    </row>
  </sheetData>
  <sheetProtection password="C6EE" sheet="1" objects="1" scenarios="1"/>
  <mergeCells count="1">
    <mergeCell ref="A9:B9"/>
  </mergeCells>
  <printOptions/>
  <pageMargins left="0.75" right="0.5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Kapcio, Monika</cp:lastModifiedBy>
  <cp:lastPrinted>2004-07-13T13:25:39Z</cp:lastPrinted>
  <dcterms:created xsi:type="dcterms:W3CDTF">2004-07-12T07:41:28Z</dcterms:created>
  <dcterms:modified xsi:type="dcterms:W3CDTF">2014-05-15T12:12:09Z</dcterms:modified>
  <cp:category/>
  <cp:version/>
  <cp:contentType/>
  <cp:contentStatus/>
</cp:coreProperties>
</file>